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State Comptroller Reporting\Local Government Debt Reporting\"/>
    </mc:Choice>
  </mc:AlternateContent>
  <bookViews>
    <workbookView xWindow="0" yWindow="0" windowWidth="15360" windowHeight="7620" tabRatio="685" firstSheet="2"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3" i="4"/>
  <c r="B22" i="4"/>
  <c r="B17" i="4"/>
  <c r="B16" i="4"/>
  <c r="B15" i="4"/>
  <c r="B12" i="4"/>
  <c r="B11" i="4"/>
  <c r="B10" i="4"/>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B4" i="3"/>
  <c r="B3" i="3"/>
  <c r="C3" i="2" l="1"/>
  <c r="C4" i="2" s="1"/>
  <c r="C5" i="2" s="1"/>
  <c r="C6" i="2" s="1"/>
</calcChain>
</file>

<file path=xl/sharedStrings.xml><?xml version="1.0" encoding="utf-8"?>
<sst xmlns="http://schemas.openxmlformats.org/spreadsheetml/2006/main" count="457" uniqueCount="318">
  <si>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</si>
  <si>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</si>
  <si>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</si>
  <si>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</si>
  <si>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</si>
  <si>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</si>
  <si>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</si>
  <si>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</si>
  <si>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</si>
  <si>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</si>
  <si>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</si>
  <si>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</si>
  <si>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</si>
  <si>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</si>
  <si>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</si>
  <si>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</si>
  <si>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</si>
  <si>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</si>
  <si>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</si>
  <si>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</si>
  <si>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</si>
  <si>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</si>
  <si>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</si>
  <si>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</si>
  <si>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</si>
  <si>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</si>
  <si>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</si>
  <si>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</si>
  <si>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</si>
  <si>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</si>
  <si>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</si>
  <si>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</si>
  <si>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</si>
  <si>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</si>
  <si>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</si>
  <si>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</si>
  <si>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</si>
  <si>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</si>
  <si>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</si>
  <si>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</si>
  <si>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</si>
  <si>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</si>
  <si>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</si>
  <si>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</si>
  <si>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</si>
  <si>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</si>
  <si>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</si>
  <si>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</si>
  <si>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</si>
  <si>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</si>
  <si>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</si>
  <si>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</si>
  <si>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</si>
  <si>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</si>
  <si>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</si>
  <si>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</si>
  <si>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</si>
  <si>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</si>
  <si>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</si>
  <si>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</si>
  <si>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</si>
  <si>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</si>
  <si>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</si>
  <si>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</si>
  <si>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</si>
  <si>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</si>
  <si>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</si>
  <si>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</si>
  <si>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</si>
  <si>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</si>
  <si>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</si>
  <si>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</si>
  <si>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</si>
  <si>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</si>
  <si>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</si>
  <si>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</si>
  <si>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</si>
  <si>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</si>
  <si>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</si>
  <si>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</si>
  <si>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</si>
  <si>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</si>
  <si>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</si>
  <si>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</si>
  <si>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</si>
  <si>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</si>
  <si>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</si>
  <si>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</si>
  <si>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</si>
  <si>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</si>
  <si>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</si>
  <si>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</si>
  <si>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</si>
  <si>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</si>
  <si>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</si>
  <si>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</si>
  <si>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</si>
  <si>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</si>
  <si>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</si>
  <si>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</si>
  <si>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</si>
  <si>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</si>
  <si>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</si>
  <si>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</si>
  <si>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</si>
  <si>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</si>
  <si>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</si>
  <si>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</si>
  <si>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</si>
  <si>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</si>
  <si>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</si>
  <si>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</si>
  <si>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</si>
  <si>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</si>
  <si>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</si>
  <si>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</si>
  <si>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</si>
  <si>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</si>
  <si>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</si>
  <si>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</si>
  <si>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</si>
  <si>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</si>
  <si>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</si>
  <si>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</si>
  <si>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</si>
  <si>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</si>
  <si>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</si>
  <si>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</si>
  <si>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</si>
  <si>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</si>
  <si>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</si>
  <si>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</si>
  <si>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</si>
  <si>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</si>
  <si>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</si>
  <si>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</si>
  <si>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</si>
  <si>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</si>
  <si>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</si>
  <si>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</si>
  <si>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</si>
  <si>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</si>
  <si>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</si>
  <si>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</si>
  <si>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</si>
  <si>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</si>
  <si>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</si>
  <si>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</si>
  <si>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</si>
  <si>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</si>
  <si>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</si>
  <si>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</si>
  <si>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</si>
  <si>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</si>
  <si>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</si>
  <si>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</si>
  <si>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</si>
  <si>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</si>
  <si>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</si>
  <si>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</si>
  <si>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</si>
  <si>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</si>
  <si>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</si>
  <si>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</si>
  <si>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</si>
  <si>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</si>
  <si>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</si>
  <si>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</si>
  <si>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</si>
  <si>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</si>
  <si>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</si>
  <si>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</si>
  <si>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</si>
  <si>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</si>
  <si>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</si>
  <si>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</si>
  <si>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</si>
  <si>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</si>
  <si>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</si>
  <si>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</si>
  <si>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</si>
  <si>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</si>
  <si>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</si>
  <si>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</si>
  <si>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</si>
  <si>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</si>
  <si>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</si>
  <si>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</si>
  <si>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</si>
  <si>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</si>
  <si>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</si>
  <si>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</si>
  <si>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</si>
  <si>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</si>
  <si>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</si>
  <si>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</si>
  <si>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</si>
  <si>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</si>
  <si>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</si>
  <si>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</si>
  <si>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</si>
  <si>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</si>
  <si>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</si>
  <si>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</si>
  <si>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</si>
  <si>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</si>
  <si>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</si>
  <si>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</si>
  <si>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</si>
  <si>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</si>
  <si>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</si>
  <si>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</si>
  <si>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</si>
  <si>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</si>
  <si>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</si>
  <si>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</si>
  <si>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</si>
  <si>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</si>
  <si>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</si>
  <si>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</si>
  <si>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</si>
  <si>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</si>
  <si>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</si>
  <si>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</si>
  <si>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</si>
  <si>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</si>
  <si>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</si>
  <si>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</si>
  <si>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</si>
  <si>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</si>
  <si>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</si>
  <si>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</si>
  <si>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</si>
  <si>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</si>
  <si>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</si>
  <si>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</si>
  <si>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</si>
  <si>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</si>
  <si>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</si>
  <si>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</si>
  <si>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</si>
  <si>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</si>
  <si>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</si>
  <si>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</si>
  <si>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</si>
  <si>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</si>
  <si>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</si>
  <si>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</si>
  <si>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</si>
  <si>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</si>
  <si>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</si>
  <si>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</si>
  <si>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</si>
  <si>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</si>
  <si>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</si>
  <si>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</si>
  <si>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</si>
  <si>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</si>
  <si>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</si>
  <si>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</si>
  <si>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</si>
  <si>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</si>
  <si>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</si>
  <si>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</si>
  <si>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</si>
  <si>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</si>
  <si>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</si>
  <si>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</si>
  <si>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</si>
  <si>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</si>
  <si>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</si>
  <si>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</si>
  <si>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</si>
  <si>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</si>
  <si>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</si>
  <si>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</si>
  <si>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</si>
  <si>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</si>
  <si>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</si>
  <si>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</si>
  <si>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</si>
  <si>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</si>
  <si>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</si>
  <si>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</si>
  <si>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</si>
  <si>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</si>
  <si>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</si>
  <si>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</si>
  <si>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</si>
  <si>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</si>
  <si>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</si>
  <si>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</si>
  <si>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</si>
  <si>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</si>
  <si>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</si>
  <si>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</si>
  <si>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</si>
  <si>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</si>
  <si>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</si>
  <si>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Victoria County</t>
  </si>
  <si>
    <t>vctx.org</t>
  </si>
  <si>
    <t>361-575-4558</t>
  </si>
  <si>
    <t>Michelle Samford</t>
  </si>
  <si>
    <t>County Auditor</t>
  </si>
  <si>
    <t>361-575-8451</t>
  </si>
  <si>
    <t>115 N. Bridge St, Rm 122</t>
  </si>
  <si>
    <t>Victoria</t>
  </si>
  <si>
    <t>Certificates of Obligation, Series 2010</t>
  </si>
  <si>
    <t>Radio Equipment, Infrastructure Improvements</t>
  </si>
  <si>
    <t>Limited Tax Refunding Bonds, Series 2017</t>
  </si>
  <si>
    <t>TXDOT Contribution to City of Victoria</t>
  </si>
  <si>
    <t>Certificates of Obligation, Series 2014</t>
  </si>
  <si>
    <t>Certificates of Obligation, Series 2019</t>
  </si>
  <si>
    <t>Purchase &amp; Renovate County Properties</t>
  </si>
  <si>
    <t>Refunding</t>
  </si>
  <si>
    <t>County Hospital Improvements</t>
  </si>
  <si>
    <t>US Cnesus Bureau 2019 Estimated</t>
  </si>
  <si>
    <t>Loop 463 Cost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</si>
</sst>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164" formatCode="[&lt;=9999999]###\-####;\(###\)\ ###\-####"/>
    <numFmt numFmtId="165" formatCode="00000"/>
    <numFmt numFmtId="166" formatCode="&quot;$&quot;#,##0"/>
    <numFmt numFmtId="167" formatCode="&quot;$&quot;#,##0.0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9">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67" fontId="1" fillId="0" borderId="2" xfId="0" applyNumberFormat="1" applyFont="1" applyBorder="1" applyAlignment="1" applyProtection="1">
      <alignment horizontal="left" vertical="center"/>
      <protection locked="0"/>
    </xf>
    <xf numFmtId="167" fontId="1" fillId="0" borderId="1" xfId="0" applyNumberFormat="1" applyFont="1" applyBorder="1" applyAlignment="1" applyProtection="1">
      <alignment horizontal="left" vertical="center"/>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sheetPr>
  <dimension ref="A1:D35"/>
  <sheetViews>
    <sheetView topLeftCell="A7" zoomScale="85" zoomScaleNormal="85" workbookViewId="0">
      <selection activeCell="B25" sqref="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2020</v>
      </c>
    </row>
    <row r="8" spans="1:2" x14ac:dyDescent="0.25">
      <c r="A8" s="14" t="s">
        <v>298</v>
      </c>
      <c r="B8" s="78">
        <v>43831</v>
      </c>
    </row>
    <row r="9" spans="1:2" x14ac:dyDescent="0.25">
      <c r="A9" s="14" t="s">
        <v>14</v>
      </c>
      <c r="B9" s="72">
        <f>IF(ISBLANK(B8),"",DATE(YEAR(B8)+1,MONTH(B8),DAY(B8)-1))</f>
        <v>44196</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304</v>
      </c>
    </row>
    <row r="19" spans="1:2" x14ac:dyDescent="0.25">
      <c r="A19" s="18" t="s">
        <v>4</v>
      </c>
      <c r="B19" s="76"/>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77901</v>
      </c>
    </row>
    <row r="24" spans="1:2" x14ac:dyDescent="0.25">
      <c r="A24" s="18" t="s">
        <v>248</v>
      </c>
      <c r="B24" s="76" t="s">
        <v>306</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S30052"/>
  <sheetViews>
    <sheetView topLeftCell="J1" zoomScale="85" zoomScaleNormal="85" workbookViewId="0">
      <selection activeCell="O18" sqref="O18"/>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Victoria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31.5" x14ac:dyDescent="0.25">
      <c r="A10" s="81" t="s">
        <v>307</v>
      </c>
      <c r="B10" s="82"/>
      <c r="C10" s="83">
        <v>8500000</v>
      </c>
      <c r="D10" s="83">
        <v>0</v>
      </c>
      <c r="E10" s="84">
        <v>0</v>
      </c>
      <c r="F10" s="85">
        <v>43876</v>
      </c>
      <c r="G10" s="82" t="s">
        <v>12</v>
      </c>
      <c r="H10" s="84">
        <v>8642783</v>
      </c>
      <c r="I10" s="84">
        <v>8642783</v>
      </c>
      <c r="J10" s="84">
        <v>0</v>
      </c>
      <c r="K10" s="82" t="s">
        <v>308</v>
      </c>
      <c r="L10" s="82" t="s">
        <v>12</v>
      </c>
      <c r="M10" s="81" t="s">
        <v>77</v>
      </c>
      <c r="N10" s="81" t="s">
        <v>44</v>
      </c>
      <c r="O10" s="82" t="s">
        <v>46</v>
      </c>
      <c r="P10" s="82" t="s">
        <v>77</v>
      </c>
      <c r="Q10" s="82"/>
      <c r="R10" s="86"/>
      <c r="S10" s="86"/>
    </row>
    <row r="11" spans="1:19" s="3" customFormat="1" ht="31.5" x14ac:dyDescent="0.25">
      <c r="A11" s="86" t="s">
        <v>311</v>
      </c>
      <c r="B11" s="86"/>
      <c r="C11" s="83">
        <v>6340000</v>
      </c>
      <c r="D11" s="83">
        <v>5210000</v>
      </c>
      <c r="E11" s="84">
        <v>6629953</v>
      </c>
      <c r="F11" s="87">
        <v>48990</v>
      </c>
      <c r="G11" s="82" t="s">
        <v>12</v>
      </c>
      <c r="H11" s="84">
        <v>6626122</v>
      </c>
      <c r="I11" s="84">
        <v>6626122</v>
      </c>
      <c r="J11" s="84">
        <f t="shared" ref="J11:J61" si="0">H11-I11</f>
        <v>0</v>
      </c>
      <c r="K11" s="88" t="s">
        <v>313</v>
      </c>
      <c r="L11" s="82" t="s">
        <v>12</v>
      </c>
      <c r="M11" s="81" t="s">
        <v>77</v>
      </c>
      <c r="N11" s="81" t="s">
        <v>44</v>
      </c>
      <c r="O11" s="82" t="s">
        <v>44</v>
      </c>
      <c r="P11" s="82" t="s">
        <v>77</v>
      </c>
      <c r="Q11" s="82"/>
      <c r="R11" s="86"/>
      <c r="S11" s="86"/>
    </row>
    <row r="12" spans="1:19" s="3" customFormat="1" x14ac:dyDescent="0.25">
      <c r="A12" s="86" t="s">
        <v>309</v>
      </c>
      <c r="B12" s="86"/>
      <c r="C12" s="83">
        <v>4920000</v>
      </c>
      <c r="D12" s="83">
        <v>4835000</v>
      </c>
      <c r="E12" s="84">
        <v>5826125</v>
      </c>
      <c r="F12" s="87">
        <v>47529</v>
      </c>
      <c r="G12" s="82" t="s">
        <v>12</v>
      </c>
      <c r="H12" s="84">
        <v>5426507</v>
      </c>
      <c r="I12" s="84">
        <v>5426507</v>
      </c>
      <c r="J12" s="84">
        <f t="shared" si="0"/>
        <v>0</v>
      </c>
      <c r="K12" s="88" t="s">
        <v>314</v>
      </c>
      <c r="L12" s="82" t="s">
        <v>12</v>
      </c>
      <c r="M12" s="81" t="s">
        <v>77</v>
      </c>
      <c r="N12" s="81" t="s">
        <v>44</v>
      </c>
      <c r="O12" s="82" t="s">
        <v>77</v>
      </c>
      <c r="P12" s="82" t="s">
        <v>77</v>
      </c>
      <c r="Q12" s="82"/>
      <c r="R12" s="86"/>
      <c r="S12" s="86"/>
    </row>
    <row r="13" spans="1:19" s="3" customFormat="1" x14ac:dyDescent="0.25">
      <c r="A13" s="86" t="s">
        <v>312</v>
      </c>
      <c r="B13" s="86"/>
      <c r="C13" s="83">
        <v>9895000</v>
      </c>
      <c r="D13" s="83">
        <v>9895000</v>
      </c>
      <c r="E13" s="84">
        <v>12433199</v>
      </c>
      <c r="F13" s="87">
        <v>51135</v>
      </c>
      <c r="G13" s="82" t="s">
        <v>12</v>
      </c>
      <c r="H13" s="84">
        <v>10002616</v>
      </c>
      <c r="I13" s="84">
        <v>10002616</v>
      </c>
      <c r="J13" s="84">
        <f>H13-I13</f>
        <v>0</v>
      </c>
      <c r="K13" s="88" t="s">
        <v>315</v>
      </c>
      <c r="L13" s="82" t="s">
        <v>12</v>
      </c>
      <c r="M13" s="81" t="s">
        <v>77</v>
      </c>
      <c r="N13" s="81" t="s">
        <v>44</v>
      </c>
      <c r="O13" s="82" t="s">
        <v>77</v>
      </c>
      <c r="P13" s="82" t="s">
        <v>77</v>
      </c>
      <c r="Q13" s="82"/>
      <c r="R13" s="86"/>
      <c r="S13" s="86"/>
    </row>
    <row r="14" spans="1:19" s="3" customFormat="1" x14ac:dyDescent="0.25">
      <c r="A14" s="86" t="s">
        <v>310</v>
      </c>
      <c r="B14" s="86"/>
      <c r="C14" s="83">
        <v>3300000</v>
      </c>
      <c r="D14" s="83">
        <v>1102414</v>
      </c>
      <c r="E14" s="84">
        <v>1168729</v>
      </c>
      <c r="F14" s="87">
        <v>45323</v>
      </c>
      <c r="G14" s="82" t="s">
        <v>13</v>
      </c>
      <c r="H14" s="84">
        <v>0</v>
      </c>
      <c r="I14" s="84">
        <v>0</v>
      </c>
      <c r="J14" s="84">
        <f>H14-I14</f>
        <v>0</v>
      </c>
      <c r="K14" s="88" t="s">
        <v>317</v>
      </c>
      <c r="L14" s="82" t="s">
        <v>13</v>
      </c>
      <c r="M14" s="81" t="s">
        <v>77</v>
      </c>
      <c r="N14" s="81" t="s">
        <v>77</v>
      </c>
      <c r="O14" s="82" t="s">
        <v>77</v>
      </c>
      <c r="P14" s="82" t="s">
        <v>77</v>
      </c>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S25"/>
  <sheetViews>
    <sheetView tabSelected="1"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Victoria County</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f>SUM('2 - Individual Debt Obligations'!D10:D14)</f>
        <v>21042414</v>
      </c>
    </row>
    <row r="11" spans="1:11" x14ac:dyDescent="0.25">
      <c r="A11" s="58" t="s">
        <v>81</v>
      </c>
      <c r="B11" s="90">
        <f>B10</f>
        <v>21042414</v>
      </c>
    </row>
    <row r="12" spans="1:11" ht="31.5" x14ac:dyDescent="0.25">
      <c r="A12" s="58" t="s">
        <v>82</v>
      </c>
      <c r="B12" s="90">
        <f>SUM('2 - Individual Debt Obligations'!E10:E14)</f>
        <v>26058006</v>
      </c>
    </row>
    <row r="13" spans="1:11" x14ac:dyDescent="0.25">
      <c r="A13" s="21"/>
      <c r="B13" s="21"/>
    </row>
    <row r="14" spans="1:11" ht="31.5" x14ac:dyDescent="0.25">
      <c r="A14" s="28" t="s">
        <v>224</v>
      </c>
      <c r="B14" s="29"/>
    </row>
    <row r="15" spans="1:11" x14ac:dyDescent="0.25">
      <c r="A15" s="57" t="s">
        <v>83</v>
      </c>
      <c r="B15" s="89">
        <f>SUM('2 - Individual Debt Obligations'!D10:D13)</f>
        <v>19940000</v>
      </c>
    </row>
    <row r="16" spans="1:11" ht="31.5" x14ac:dyDescent="0.25">
      <c r="A16" s="58" t="s">
        <v>84</v>
      </c>
      <c r="B16" s="90">
        <f>B15</f>
        <v>19940000</v>
      </c>
    </row>
    <row r="17" spans="1:2" ht="31.5" x14ac:dyDescent="0.25">
      <c r="A17" s="58" t="s">
        <v>85</v>
      </c>
      <c r="B17" s="90">
        <f>SUM('2 - Individual Debt Obligations'!E10:E13)</f>
        <v>24889277</v>
      </c>
    </row>
    <row r="18" spans="1:2" x14ac:dyDescent="0.25">
      <c r="A18" s="21"/>
      <c r="B18" s="21"/>
    </row>
    <row r="19" spans="1:2" ht="31.5" x14ac:dyDescent="0.25">
      <c r="A19" s="28" t="s">
        <v>223</v>
      </c>
      <c r="B19" s="31"/>
    </row>
    <row r="20" spans="1:2" x14ac:dyDescent="0.25">
      <c r="A20" s="57" t="s">
        <v>290</v>
      </c>
      <c r="B20" s="91">
        <v>92084</v>
      </c>
    </row>
    <row r="21" spans="1:2" x14ac:dyDescent="0.25">
      <c r="A21" s="57" t="s">
        <v>291</v>
      </c>
      <c r="B21" s="92" t="s">
        <v>316</v>
      </c>
    </row>
    <row r="22" spans="1:2" ht="31.5" customHeight="1" x14ac:dyDescent="0.25">
      <c r="A22" s="57" t="s">
        <v>86</v>
      </c>
      <c r="B22" s="97">
        <f>B15/B20</f>
        <v>216.54141870466097</v>
      </c>
    </row>
    <row r="23" spans="1:2" ht="31.5" x14ac:dyDescent="0.25">
      <c r="A23" s="58" t="s">
        <v>87</v>
      </c>
      <c r="B23" s="98">
        <f>B16/B20</f>
        <v>216.54141870466097</v>
      </c>
    </row>
    <row r="24" spans="1:2" ht="47.25" customHeight="1" x14ac:dyDescent="0.25">
      <c r="A24" s="58" t="s">
        <v>88</v>
      </c>
      <c r="B24" s="98">
        <f>B17/B20</f>
        <v>270.28883410798835</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249977111117893"/>
  </sheetPr>
  <dimension ref="A1:E43"/>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Michelle Samford</cp:lastModifiedBy>
  <dcterms:created xsi:type="dcterms:W3CDTF">2017-01-13T17:49:37Z</dcterms:created>
  <dcterms:modified xsi:type="dcterms:W3CDTF">2021-09-08T17:32:36Z</dcterms:modified>
</cp:coreProperties>
</file>